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Hoja1" sheetId="1" r:id="rId1"/>
    <sheet name="Hoja2" sheetId="4" r:id="rId2"/>
  </sheets>
  <calcPr calcId="124519"/>
</workbook>
</file>

<file path=xl/calcChain.xml><?xml version="1.0" encoding="utf-8"?>
<calcChain xmlns="http://schemas.openxmlformats.org/spreadsheetml/2006/main">
  <c r="G56" i="1"/>
  <c r="F56"/>
  <c r="C42"/>
  <c r="C44" s="1"/>
  <c r="C45" s="1"/>
  <c r="B49"/>
  <c r="H49" s="1"/>
  <c r="B50"/>
  <c r="B51"/>
  <c r="H51" s="1"/>
  <c r="B52"/>
  <c r="H52" s="1"/>
  <c r="B53"/>
  <c r="H53" s="1"/>
  <c r="B54"/>
  <c r="H54" s="1"/>
  <c r="D55"/>
  <c r="C35"/>
  <c r="C13"/>
  <c r="C24"/>
  <c r="C23" s="1"/>
  <c r="C19"/>
  <c r="E51" s="1"/>
  <c r="C20"/>
  <c r="G54" l="1"/>
  <c r="G50"/>
  <c r="H50"/>
  <c r="G53"/>
  <c r="G51"/>
  <c r="G49"/>
  <c r="H55"/>
  <c r="G52"/>
  <c r="C36"/>
  <c r="C21"/>
  <c r="C22" s="1"/>
  <c r="E54"/>
  <c r="F54" s="1"/>
  <c r="F51"/>
  <c r="E50"/>
  <c r="F50" s="1"/>
  <c r="E52"/>
  <c r="F52" s="1"/>
  <c r="E53"/>
  <c r="F53" s="1"/>
  <c r="E49"/>
  <c r="F49" s="1"/>
  <c r="G55" l="1"/>
  <c r="F55"/>
</calcChain>
</file>

<file path=xl/sharedStrings.xml><?xml version="1.0" encoding="utf-8"?>
<sst xmlns="http://schemas.openxmlformats.org/spreadsheetml/2006/main" count="99" uniqueCount="79">
  <si>
    <t>Derecho de instalación</t>
  </si>
  <si>
    <t>Kg/m3</t>
  </si>
  <si>
    <t>http://encyclopedia.airliquide.com/encyclopedia.asp?LanguageID=9&amp;CountryID=19&amp;Formula=&amp;GasID=53&amp;UNNumber=&amp;btnMolecule.x=10&amp;btnMolecule.y=10&amp;EquivGasID=53&amp;VolLiquideBox=&amp;MasseLiquideBox=&amp;VolGasBox=&amp;MasseGasBox=&amp;RD20=29&amp;RD9=8&amp;RD6=64&amp;RD4=2&amp;RD3=22&amp;RD8=27&amp;RD2=20&amp;RD18=41&amp;RD7=18&amp;RD13=71&amp;RD16=35&amp;RD12=31&amp;RD19=34&amp;RD24=62&amp;RD25=77&amp;RD26=78&amp;RD28=81&amp;RD29=82</t>
  </si>
  <si>
    <t>Peso molecular</t>
  </si>
  <si>
    <t>Kg/mol</t>
  </si>
  <si>
    <t>Obs</t>
  </si>
  <si>
    <t>Valor</t>
  </si>
  <si>
    <t>Unidades</t>
  </si>
  <si>
    <t>Fuente</t>
  </si>
  <si>
    <t>Cooperativa Castelli</t>
  </si>
  <si>
    <t>Poder calorifico inferior ref 1</t>
  </si>
  <si>
    <t>Poder calorifico inferior ref 2</t>
  </si>
  <si>
    <t>KWh/Kg</t>
  </si>
  <si>
    <t>http://www.gealianova.com/secciones/geotermia/documentos/comparativa.pdf</t>
  </si>
  <si>
    <t>http://www.bybgas.com.ar/ventajas-del-gas-propano.php</t>
  </si>
  <si>
    <t>Kcal/Kg</t>
  </si>
  <si>
    <t>Densidad</t>
  </si>
  <si>
    <t>gas natural (aprox 95 % Metano)</t>
  </si>
  <si>
    <t>GLP (mix Propano-butano)</t>
  </si>
  <si>
    <t>Kcal/m3</t>
  </si>
  <si>
    <t>http://es.wikipedia.org/wiki/Gas_natural</t>
  </si>
  <si>
    <t>Costo</t>
  </si>
  <si>
    <t>AR$/m3</t>
  </si>
  <si>
    <t>AR$/m3 18/03/2013</t>
  </si>
  <si>
    <t>Camuzzi</t>
  </si>
  <si>
    <t>AR$ 18/03/2013</t>
  </si>
  <si>
    <t>AR$/litro 18/03/2013</t>
  </si>
  <si>
    <t>Costo fuente</t>
  </si>
  <si>
    <t>Costo standard energia</t>
  </si>
  <si>
    <t>Equivalencias</t>
  </si>
  <si>
    <t>Poder calorifico</t>
  </si>
  <si>
    <t>Densidad estado liquido</t>
  </si>
  <si>
    <t>Poder calorifico líquido Standard</t>
  </si>
  <si>
    <t>Poder calorífico gaseoso standard</t>
  </si>
  <si>
    <t>Poder calorifico gaseoso inferior</t>
  </si>
  <si>
    <t>Densidad estado gaseoso</t>
  </si>
  <si>
    <t>(@ 1,013 atm y 15ºC)</t>
  </si>
  <si>
    <t>Costo fuente standard</t>
  </si>
  <si>
    <t>AR$/Kcal</t>
  </si>
  <si>
    <t>Consumo anual Depto Jime y Pablo (dos personas, 50m2)</t>
  </si>
  <si>
    <t>periodo</t>
  </si>
  <si>
    <t>01/12</t>
  </si>
  <si>
    <t>02/12</t>
  </si>
  <si>
    <t>03/12</t>
  </si>
  <si>
    <t>04/12</t>
  </si>
  <si>
    <t>05/12</t>
  </si>
  <si>
    <t>06/12</t>
  </si>
  <si>
    <t>consumo GN [m3]</t>
  </si>
  <si>
    <t>Consumo equivalente GLP [m3]</t>
  </si>
  <si>
    <t>Costo volumen gas standard</t>
  </si>
  <si>
    <t>Consumo energético [Kcal]</t>
  </si>
  <si>
    <t>Poder calorífico</t>
  </si>
  <si>
    <t>tomado bajo</t>
  </si>
  <si>
    <t>AR$/Kg</t>
  </si>
  <si>
    <t>Relación con GN</t>
  </si>
  <si>
    <t>AR$/AR$</t>
  </si>
  <si>
    <t>Costo equivalente  GLP [AR$]</t>
  </si>
  <si>
    <t>Costo equivalente Madera [AR$]</t>
  </si>
  <si>
    <t>Peso equivalente en madera [Kg]</t>
  </si>
  <si>
    <t>celda calculada</t>
  </si>
  <si>
    <t>valor ingresado manual</t>
  </si>
  <si>
    <t>resultado relevante</t>
  </si>
  <si>
    <t>Aquel que no tiene ne cuenta el calor devuelto tras la condensación del vapor de agua</t>
  </si>
  <si>
    <t>Kg/dm3</t>
  </si>
  <si>
    <t>altura</t>
  </si>
  <si>
    <t>m</t>
  </si>
  <si>
    <t>diametro promedio</t>
  </si>
  <si>
    <t>volumen (solo tronco)</t>
  </si>
  <si>
    <t>m3</t>
  </si>
  <si>
    <t>humedad en peso</t>
  </si>
  <si>
    <t>%</t>
  </si>
  <si>
    <t>peso seco</t>
  </si>
  <si>
    <t>Kg</t>
  </si>
  <si>
    <t>AR$</t>
  </si>
  <si>
    <t>Valor de un árbol para hacer leña</t>
  </si>
  <si>
    <t>restarle mano de obra e insumos</t>
  </si>
  <si>
    <t>madera</t>
  </si>
  <si>
    <t>precio del quebracho en capital</t>
  </si>
  <si>
    <t>Costo GN mensual incl. Impuestos (sin subsidio) [AR$]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</si>
</sst>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_ * #,##0_ ;_ * \-#,##0_ ;_ * &quot;-&quot;??_ ;_ @_ "/>
    <numFmt numFmtId="165" formatCode="_ * #,##0.000000_ ;_ * \-#,##0.000000_ ;_ * &quot;-&quot;??_ ;_ @_ "/>
    <numFmt numFmtId="166" formatCode="_ * #,##0.0000000_ ;_ * \-#,##0.0000000_ ;_ * &quot;-&quot;??_ ;_ @_ "/>
    <numFmt numFmtId="167" formatCode="0.00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NumberFormat="1"/>
    <xf numFmtId="43" fontId="0" fillId="2" borderId="0" xfId="0" applyNumberFormat="1" applyFill="1"/>
    <xf numFmtId="0" fontId="0" fillId="3" borderId="0" xfId="0" applyFill="1"/>
    <xf numFmtId="43" fontId="0" fillId="2" borderId="0" xfId="1" applyFont="1" applyFill="1"/>
    <xf numFmtId="43" fontId="0" fillId="4" borderId="0" xfId="1" applyFont="1" applyFill="1"/>
    <xf numFmtId="0" fontId="0" fillId="4" borderId="0" xfId="0" applyFill="1"/>
    <xf numFmtId="165" fontId="0" fillId="2" borderId="0" xfId="1" applyNumberFormat="1" applyFont="1" applyFill="1"/>
    <xf numFmtId="166" fontId="0" fillId="2" borderId="0" xfId="1" applyNumberFormat="1" applyFont="1" applyFill="1"/>
    <xf numFmtId="49" fontId="0" fillId="0" borderId="0" xfId="0" applyNumberFormat="1"/>
    <xf numFmtId="0" fontId="0" fillId="0" borderId="0" xfId="0" applyAlignment="1">
      <alignment wrapText="1"/>
    </xf>
    <xf numFmtId="0" fontId="0" fillId="2" borderId="0" xfId="0" applyFill="1"/>
    <xf numFmtId="164" fontId="0" fillId="4" borderId="0" xfId="1" applyNumberFormat="1" applyFont="1" applyFill="1"/>
    <xf numFmtId="43" fontId="0" fillId="4" borderId="0" xfId="0" applyNumberFormat="1" applyFill="1"/>
    <xf numFmtId="164" fontId="0" fillId="4" borderId="0" xfId="0" applyNumberFormat="1" applyFill="1"/>
    <xf numFmtId="0" fontId="0" fillId="0" borderId="0" xfId="0" applyFill="1"/>
    <xf numFmtId="167" fontId="0" fillId="4" borderId="0" xfId="0" applyNumberFormat="1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6"/>
  <sheetViews>
    <sheetView tabSelected="1" topLeftCell="A34" workbookViewId="0">
      <selection activeCell="C41" sqref="C41"/>
    </sheetView>
  </sheetViews>
  <sheetFormatPr baseColWidth="10" defaultRowHeight="15"/>
  <cols>
    <col min="1" max="1" width="30.85546875" bestFit="1" customWidth="1"/>
    <col min="2" max="2" width="21.42578125" customWidth="1"/>
    <col min="3" max="3" width="12.5703125" bestFit="1" customWidth="1"/>
    <col min="4" max="4" width="19.28515625" bestFit="1" customWidth="1"/>
    <col min="5" max="5" width="21.85546875" customWidth="1"/>
  </cols>
  <sheetData>
    <row r="1" spans="1:5">
      <c r="A1" s="6" t="s">
        <v>59</v>
      </c>
    </row>
    <row r="2" spans="1:5">
      <c r="A2" s="3" t="s">
        <v>60</v>
      </c>
    </row>
    <row r="3" spans="1:5">
      <c r="A3" s="11" t="s">
        <v>61</v>
      </c>
    </row>
    <row r="4" spans="1:5" s="15" customFormat="1"/>
    <row r="5" spans="1:5" s="15" customFormat="1"/>
    <row r="7" spans="1:5" ht="18.75">
      <c r="A7" s="17" t="s">
        <v>29</v>
      </c>
      <c r="B7" s="17"/>
      <c r="C7" s="17"/>
      <c r="D7" s="17"/>
      <c r="E7" s="17"/>
    </row>
    <row r="8" spans="1:5">
      <c r="A8" t="s">
        <v>30</v>
      </c>
      <c r="B8">
        <v>1</v>
      </c>
      <c r="C8" t="s">
        <v>12</v>
      </c>
      <c r="D8">
        <v>859.84500000000003</v>
      </c>
      <c r="E8" t="s">
        <v>15</v>
      </c>
    </row>
    <row r="10" spans="1:5" ht="18.75">
      <c r="A10" s="17" t="s">
        <v>17</v>
      </c>
      <c r="B10" s="17"/>
      <c r="C10" s="17"/>
      <c r="D10" s="17"/>
      <c r="E10" s="17"/>
    </row>
    <row r="11" spans="1:5">
      <c r="A11" t="s">
        <v>21</v>
      </c>
      <c r="C11" s="3">
        <v>0.135125</v>
      </c>
      <c r="D11" t="s">
        <v>23</v>
      </c>
      <c r="E11" t="s">
        <v>24</v>
      </c>
    </row>
    <row r="12" spans="1:5">
      <c r="A12" t="s">
        <v>34</v>
      </c>
      <c r="C12" s="3">
        <v>9300</v>
      </c>
      <c r="D12" t="s">
        <v>19</v>
      </c>
      <c r="E12" t="s">
        <v>20</v>
      </c>
    </row>
    <row r="13" spans="1:5">
      <c r="A13" t="s">
        <v>28</v>
      </c>
      <c r="C13" s="8">
        <f>C11/C12</f>
        <v>1.4529569892473118E-5</v>
      </c>
      <c r="D13" t="s">
        <v>38</v>
      </c>
    </row>
    <row r="16" spans="1:5" ht="18.75">
      <c r="A16" s="17" t="s">
        <v>18</v>
      </c>
      <c r="B16" s="17"/>
      <c r="C16" s="17"/>
      <c r="D16" s="17"/>
      <c r="E16" s="17"/>
    </row>
    <row r="17" spans="1:5">
      <c r="B17" t="s">
        <v>5</v>
      </c>
      <c r="C17" t="s">
        <v>6</v>
      </c>
      <c r="D17" t="s">
        <v>7</v>
      </c>
      <c r="E17" t="s">
        <v>8</v>
      </c>
    </row>
    <row r="18" spans="1:5">
      <c r="A18" t="s">
        <v>0</v>
      </c>
      <c r="C18" s="3">
        <v>1200</v>
      </c>
      <c r="D18" t="s">
        <v>25</v>
      </c>
      <c r="E18" t="s">
        <v>9</v>
      </c>
    </row>
    <row r="19" spans="1:5">
      <c r="A19" t="s">
        <v>33</v>
      </c>
      <c r="C19" s="5">
        <f>C29*C27</f>
        <v>20628</v>
      </c>
      <c r="D19" t="s">
        <v>19</v>
      </c>
    </row>
    <row r="20" spans="1:5">
      <c r="A20" t="s">
        <v>32</v>
      </c>
      <c r="C20" s="5">
        <f>C29*C26</f>
        <v>6285600</v>
      </c>
      <c r="D20" t="s">
        <v>19</v>
      </c>
    </row>
    <row r="21" spans="1:5">
      <c r="A21" t="s">
        <v>28</v>
      </c>
      <c r="C21" s="7">
        <f>C23/C19</f>
        <v>4.6137202494590812E-4</v>
      </c>
      <c r="D21" t="s">
        <v>38</v>
      </c>
    </row>
    <row r="22" spans="1:5">
      <c r="A22" t="s">
        <v>54</v>
      </c>
      <c r="C22" s="4">
        <f>C21/C13</f>
        <v>31.754004307100431</v>
      </c>
      <c r="D22" t="s">
        <v>55</v>
      </c>
    </row>
    <row r="23" spans="1:5">
      <c r="A23" t="s">
        <v>49</v>
      </c>
      <c r="C23" s="2">
        <f>C24*C27/C26</f>
        <v>9.5171821305841924</v>
      </c>
      <c r="D23" t="s">
        <v>22</v>
      </c>
    </row>
    <row r="24" spans="1:5">
      <c r="A24" t="s">
        <v>37</v>
      </c>
      <c r="C24" s="6">
        <f>C25*1000</f>
        <v>2900</v>
      </c>
      <c r="D24" t="s">
        <v>22</v>
      </c>
      <c r="E24" t="s">
        <v>9</v>
      </c>
    </row>
    <row r="25" spans="1:5">
      <c r="A25" t="s">
        <v>27</v>
      </c>
      <c r="C25" s="3">
        <v>2.9</v>
      </c>
      <c r="D25" t="s">
        <v>26</v>
      </c>
      <c r="E25" t="s">
        <v>9</v>
      </c>
    </row>
    <row r="26" spans="1:5">
      <c r="A26" t="s">
        <v>31</v>
      </c>
      <c r="C26" s="3">
        <v>582</v>
      </c>
      <c r="D26" t="s">
        <v>1</v>
      </c>
      <c r="E26" s="1" t="s">
        <v>2</v>
      </c>
    </row>
    <row r="27" spans="1:5">
      <c r="A27" t="s">
        <v>35</v>
      </c>
      <c r="B27" t="s">
        <v>36</v>
      </c>
      <c r="C27" s="3">
        <v>1.91</v>
      </c>
      <c r="D27" t="s">
        <v>1</v>
      </c>
      <c r="E27" s="1" t="s">
        <v>2</v>
      </c>
    </row>
    <row r="28" spans="1:5">
      <c r="A28" t="s">
        <v>10</v>
      </c>
      <c r="B28" t="s">
        <v>62</v>
      </c>
      <c r="C28" s="3">
        <v>12</v>
      </c>
      <c r="D28" t="s">
        <v>12</v>
      </c>
      <c r="E28" s="1" t="s">
        <v>13</v>
      </c>
    </row>
    <row r="29" spans="1:5">
      <c r="A29" t="s">
        <v>11</v>
      </c>
      <c r="C29" s="3">
        <v>10800</v>
      </c>
      <c r="D29" t="s">
        <v>15</v>
      </c>
      <c r="E29" s="1" t="s">
        <v>14</v>
      </c>
    </row>
    <row r="30" spans="1:5">
      <c r="A30" t="s">
        <v>3</v>
      </c>
      <c r="C30" s="3">
        <v>44.093000000000004</v>
      </c>
      <c r="D30" t="s">
        <v>4</v>
      </c>
      <c r="E30" s="1"/>
    </row>
    <row r="33" spans="1:8" ht="18.75">
      <c r="A33" s="17" t="s">
        <v>76</v>
      </c>
      <c r="B33" s="17"/>
      <c r="C33" s="17"/>
      <c r="D33" s="17"/>
      <c r="E33" s="17"/>
    </row>
    <row r="34" spans="1:8" ht="15.75" customHeight="1">
      <c r="A34" t="s">
        <v>21</v>
      </c>
      <c r="B34" t="s">
        <v>77</v>
      </c>
      <c r="C34" s="3">
        <v>1.8</v>
      </c>
      <c r="D34" t="s">
        <v>53</v>
      </c>
    </row>
    <row r="35" spans="1:8" ht="15.75" customHeight="1">
      <c r="A35" t="s">
        <v>28</v>
      </c>
      <c r="C35" s="8">
        <f>C34/C37</f>
        <v>4.4999999999999999E-4</v>
      </c>
      <c r="D35" t="s">
        <v>38</v>
      </c>
    </row>
    <row r="36" spans="1:8" ht="15.75" customHeight="1">
      <c r="A36" t="s">
        <v>54</v>
      </c>
      <c r="C36" s="4">
        <f>C35/C13</f>
        <v>30.971322849213692</v>
      </c>
      <c r="D36" t="s">
        <v>55</v>
      </c>
    </row>
    <row r="37" spans="1:8" ht="15.75" customHeight="1">
      <c r="A37" t="s">
        <v>51</v>
      </c>
      <c r="B37" t="s">
        <v>52</v>
      </c>
      <c r="C37" s="3">
        <v>4000</v>
      </c>
      <c r="D37" t="s">
        <v>15</v>
      </c>
    </row>
    <row r="38" spans="1:8" ht="15.75" customHeight="1">
      <c r="A38" t="s">
        <v>16</v>
      </c>
      <c r="B38" t="s">
        <v>52</v>
      </c>
      <c r="C38" s="3">
        <v>0.5</v>
      </c>
      <c r="D38" t="s">
        <v>63</v>
      </c>
    </row>
    <row r="39" spans="1:8" ht="15.75" customHeight="1">
      <c r="A39" s="18" t="s">
        <v>74</v>
      </c>
      <c r="B39" s="18"/>
      <c r="C39" s="18"/>
      <c r="D39" s="18"/>
    </row>
    <row r="40" spans="1:8" ht="15.75" customHeight="1">
      <c r="A40" t="s">
        <v>66</v>
      </c>
      <c r="C40" s="3">
        <v>0.5</v>
      </c>
      <c r="D40" t="s">
        <v>65</v>
      </c>
    </row>
    <row r="41" spans="1:8" ht="15.75" customHeight="1">
      <c r="A41" t="s">
        <v>64</v>
      </c>
      <c r="C41" s="3">
        <v>10</v>
      </c>
      <c r="D41" t="s">
        <v>65</v>
      </c>
    </row>
    <row r="42" spans="1:8" ht="15.75" customHeight="1">
      <c r="A42" t="s">
        <v>67</v>
      </c>
      <c r="C42" s="16">
        <f>C40*C40*PI()/4*C41</f>
        <v>1.9634954084936207</v>
      </c>
      <c r="D42" t="s">
        <v>68</v>
      </c>
    </row>
    <row r="43" spans="1:8" ht="15.75" customHeight="1">
      <c r="A43" t="s">
        <v>69</v>
      </c>
      <c r="C43" s="3">
        <v>0.2</v>
      </c>
      <c r="D43" t="s">
        <v>70</v>
      </c>
    </row>
    <row r="44" spans="1:8" ht="15.75" customHeight="1">
      <c r="A44" t="s">
        <v>71</v>
      </c>
      <c r="C44" s="5">
        <f>(1-C43)*C42*C38*1000</f>
        <v>785.39816339744823</v>
      </c>
      <c r="D44" t="s">
        <v>72</v>
      </c>
    </row>
    <row r="45" spans="1:8" ht="15.75" customHeight="1">
      <c r="A45" t="s">
        <v>6</v>
      </c>
      <c r="B45" t="s">
        <v>75</v>
      </c>
      <c r="C45" s="5">
        <f>C44*C34</f>
        <v>1413.7166941154069</v>
      </c>
      <c r="D45" t="s">
        <v>73</v>
      </c>
    </row>
    <row r="47" spans="1:8" ht="18.75">
      <c r="A47" s="17" t="s">
        <v>39</v>
      </c>
      <c r="B47" s="17"/>
      <c r="C47" s="17"/>
      <c r="D47" s="17"/>
      <c r="E47" s="17"/>
    </row>
    <row r="48" spans="1:8" s="10" customFormat="1" ht="63.75" customHeight="1">
      <c r="A48" s="10" t="s">
        <v>40</v>
      </c>
      <c r="B48" s="10" t="s">
        <v>50</v>
      </c>
      <c r="C48" s="10" t="s">
        <v>47</v>
      </c>
      <c r="D48" s="10" t="s">
        <v>78</v>
      </c>
      <c r="E48" s="10" t="s">
        <v>48</v>
      </c>
      <c r="F48" s="10" t="s">
        <v>56</v>
      </c>
      <c r="G48" s="10" t="s">
        <v>57</v>
      </c>
      <c r="H48" s="10" t="s">
        <v>58</v>
      </c>
    </row>
    <row r="49" spans="1:8">
      <c r="A49" s="9" t="s">
        <v>41</v>
      </c>
      <c r="B49" s="12">
        <f t="shared" ref="B49:B54" si="0">C49*$C$12</f>
        <v>390600</v>
      </c>
      <c r="C49" s="3">
        <v>42</v>
      </c>
      <c r="D49" s="3">
        <v>25.27</v>
      </c>
      <c r="E49" s="13">
        <f t="shared" ref="E49:E54" si="1">C49*$C$12/$C$19</f>
        <v>18.93542757417103</v>
      </c>
      <c r="F49" s="5">
        <f t="shared" ref="F49:F54" si="2">E49*$C$23</f>
        <v>180.21191294387171</v>
      </c>
      <c r="G49" s="6">
        <f>B49*$C$35</f>
        <v>175.76999999999998</v>
      </c>
      <c r="H49" s="14">
        <f t="shared" ref="H49:H54" si="3">B49/$C$37</f>
        <v>97.65</v>
      </c>
    </row>
    <row r="50" spans="1:8">
      <c r="A50" s="9" t="s">
        <v>42</v>
      </c>
      <c r="B50" s="12">
        <f t="shared" si="0"/>
        <v>372000</v>
      </c>
      <c r="C50" s="3">
        <v>40</v>
      </c>
      <c r="D50" s="3">
        <v>24.93</v>
      </c>
      <c r="E50" s="13">
        <f t="shared" si="1"/>
        <v>18.033740546829552</v>
      </c>
      <c r="F50" s="5">
        <f t="shared" si="2"/>
        <v>171.63039327987781</v>
      </c>
      <c r="G50" s="6">
        <f t="shared" ref="G50:G54" si="4">B50*$C$35</f>
        <v>167.4</v>
      </c>
      <c r="H50" s="14">
        <f t="shared" si="3"/>
        <v>93</v>
      </c>
    </row>
    <row r="51" spans="1:8">
      <c r="A51" s="9" t="s">
        <v>43</v>
      </c>
      <c r="B51" s="12">
        <f t="shared" si="0"/>
        <v>771900</v>
      </c>
      <c r="C51" s="3">
        <v>83</v>
      </c>
      <c r="D51" s="3">
        <v>35.909999999999997</v>
      </c>
      <c r="E51" s="13">
        <f t="shared" si="1"/>
        <v>37.420011634671319</v>
      </c>
      <c r="F51" s="5">
        <f t="shared" si="2"/>
        <v>356.13306605574644</v>
      </c>
      <c r="G51" s="6">
        <f t="shared" si="4"/>
        <v>347.35500000000002</v>
      </c>
      <c r="H51" s="14">
        <f t="shared" si="3"/>
        <v>192.97499999999999</v>
      </c>
    </row>
    <row r="52" spans="1:8">
      <c r="A52" s="9" t="s">
        <v>44</v>
      </c>
      <c r="B52" s="12">
        <f t="shared" si="0"/>
        <v>1701900</v>
      </c>
      <c r="C52" s="3">
        <v>183</v>
      </c>
      <c r="D52" s="3">
        <v>57.46</v>
      </c>
      <c r="E52" s="13">
        <f t="shared" si="1"/>
        <v>82.504363001745205</v>
      </c>
      <c r="F52" s="5">
        <f t="shared" si="2"/>
        <v>785.20904925544107</v>
      </c>
      <c r="G52" s="6">
        <f t="shared" si="4"/>
        <v>765.85500000000002</v>
      </c>
      <c r="H52" s="14">
        <f t="shared" si="3"/>
        <v>425.47500000000002</v>
      </c>
    </row>
    <row r="53" spans="1:8">
      <c r="A53" s="9" t="s">
        <v>45</v>
      </c>
      <c r="B53" s="12">
        <f t="shared" si="0"/>
        <v>1729800</v>
      </c>
      <c r="C53" s="3">
        <v>186</v>
      </c>
      <c r="D53" s="3">
        <v>57.93</v>
      </c>
      <c r="E53" s="13">
        <f t="shared" si="1"/>
        <v>83.856893542757419</v>
      </c>
      <c r="F53" s="5">
        <f t="shared" si="2"/>
        <v>798.0813287514319</v>
      </c>
      <c r="G53" s="6">
        <f t="shared" si="4"/>
        <v>778.41</v>
      </c>
      <c r="H53" s="14">
        <f t="shared" si="3"/>
        <v>432.45</v>
      </c>
    </row>
    <row r="54" spans="1:8">
      <c r="A54" s="9" t="s">
        <v>46</v>
      </c>
      <c r="B54" s="12">
        <f t="shared" si="0"/>
        <v>632400</v>
      </c>
      <c r="C54" s="3">
        <v>68</v>
      </c>
      <c r="D54" s="3">
        <v>34.869999999999997</v>
      </c>
      <c r="E54" s="13">
        <f t="shared" si="1"/>
        <v>30.65735892961024</v>
      </c>
      <c r="F54" s="5">
        <f t="shared" si="2"/>
        <v>291.77166857579232</v>
      </c>
      <c r="G54" s="6">
        <f t="shared" si="4"/>
        <v>284.58</v>
      </c>
      <c r="H54" s="14">
        <f t="shared" si="3"/>
        <v>158.1</v>
      </c>
    </row>
    <row r="55" spans="1:8">
      <c r="D55" s="4">
        <f>SUM(D49:D54)</f>
        <v>236.37</v>
      </c>
      <c r="F55" s="4">
        <f>SUM(F49:F54)</f>
        <v>2583.0374188621613</v>
      </c>
      <c r="G55" s="4">
        <f>SUM(G49:G54)</f>
        <v>2519.37</v>
      </c>
      <c r="H55" s="4">
        <f>SUM(H49:H54)</f>
        <v>1399.6499999999999</v>
      </c>
    </row>
    <row r="56" spans="1:8">
      <c r="F56" s="5">
        <f>F55/D55</f>
        <v>10.927941019850916</v>
      </c>
      <c r="G56" s="6">
        <f>F55/G55</f>
        <v>1.0252711665464627</v>
      </c>
    </row>
  </sheetData>
  <mergeCells count="6">
    <mergeCell ref="A10:E10"/>
    <mergeCell ref="A16:E16"/>
    <mergeCell ref="A47:E47"/>
    <mergeCell ref="A33:E33"/>
    <mergeCell ref="A7:E7"/>
    <mergeCell ref="A39:D39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Kulbaba</dc:creator>
  <cp:lastModifiedBy>Pablo Kulbaba</cp:lastModifiedBy>
  <dcterms:created xsi:type="dcterms:W3CDTF">2013-03-18T17:48:40Z</dcterms:created>
  <dcterms:modified xsi:type="dcterms:W3CDTF">2013-03-18T20:14:11Z</dcterms:modified>
</cp:coreProperties>
</file>